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710" yWindow="2190" windowWidth="10395" windowHeight="5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Sheet1!$A$1:$L$43</definedName>
  </definedNames>
  <calcPr calcId="145621"/>
</workbook>
</file>

<file path=xl/calcChain.xml><?xml version="1.0" encoding="utf-8"?>
<calcChain xmlns="http://schemas.openxmlformats.org/spreadsheetml/2006/main">
  <c r="F40" i="1" l="1"/>
  <c r="G40" i="1"/>
  <c r="H40" i="1"/>
  <c r="I40" i="1"/>
  <c r="L40" i="1"/>
  <c r="F41" i="1"/>
  <c r="G41" i="1"/>
  <c r="I41" i="1"/>
  <c r="L41" i="1"/>
  <c r="H41" i="1"/>
  <c r="H39" i="1"/>
  <c r="I39" i="1"/>
  <c r="L39" i="1"/>
  <c r="G39" i="1"/>
  <c r="F39" i="1"/>
  <c r="H38" i="1"/>
  <c r="G38" i="1"/>
  <c r="I38" i="1"/>
  <c r="L38" i="1"/>
  <c r="F38" i="1"/>
  <c r="C20" i="1"/>
  <c r="L10" i="1"/>
  <c r="F3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8" i="1"/>
  <c r="G22" i="1"/>
  <c r="I22" i="1"/>
  <c r="L22" i="1"/>
  <c r="H33" i="1"/>
  <c r="G33" i="1"/>
  <c r="I33" i="1"/>
  <c r="L33" i="1"/>
  <c r="G20" i="1"/>
  <c r="H20" i="1"/>
  <c r="I20" i="1"/>
  <c r="L20" i="1"/>
  <c r="G8" i="1"/>
  <c r="H8" i="1"/>
  <c r="I8" i="1"/>
  <c r="L8" i="1"/>
  <c r="G9" i="1"/>
  <c r="H9" i="1"/>
  <c r="G10" i="1"/>
  <c r="I10" i="1"/>
  <c r="H10" i="1"/>
  <c r="G11" i="1"/>
  <c r="I11" i="1"/>
  <c r="L11" i="1"/>
  <c r="H11" i="1"/>
  <c r="G12" i="1"/>
  <c r="H12" i="1"/>
  <c r="G13" i="1"/>
  <c r="I13" i="1"/>
  <c r="L13" i="1"/>
  <c r="H13" i="1"/>
  <c r="C14" i="1"/>
  <c r="G14" i="1"/>
  <c r="I14" i="1"/>
  <c r="L14" i="1"/>
  <c r="G15" i="1"/>
  <c r="H15" i="1"/>
  <c r="I15" i="1"/>
  <c r="L15" i="1"/>
  <c r="G16" i="1"/>
  <c r="H16" i="1"/>
  <c r="I16" i="1"/>
  <c r="L16" i="1"/>
  <c r="G17" i="1"/>
  <c r="H17" i="1"/>
  <c r="I17" i="1"/>
  <c r="L17" i="1"/>
  <c r="G18" i="1"/>
  <c r="H18" i="1"/>
  <c r="I18" i="1"/>
  <c r="L18" i="1"/>
  <c r="G19" i="1"/>
  <c r="H19" i="1"/>
  <c r="I19" i="1"/>
  <c r="L19" i="1"/>
  <c r="G21" i="1"/>
  <c r="H21" i="1"/>
  <c r="I21" i="1"/>
  <c r="L21" i="1"/>
  <c r="H22" i="1"/>
  <c r="G23" i="1"/>
  <c r="H23" i="1"/>
  <c r="I23" i="1"/>
  <c r="L23" i="1"/>
  <c r="G24" i="1"/>
  <c r="I24" i="1"/>
  <c r="L24" i="1"/>
  <c r="H24" i="1"/>
  <c r="G25" i="1"/>
  <c r="I25" i="1"/>
  <c r="L25" i="1"/>
  <c r="H25" i="1"/>
  <c r="G26" i="1"/>
  <c r="I26" i="1"/>
  <c r="L26" i="1"/>
  <c r="H26" i="1"/>
  <c r="G27" i="1"/>
  <c r="I27" i="1"/>
  <c r="L27" i="1"/>
  <c r="H27" i="1"/>
  <c r="G28" i="1"/>
  <c r="I28" i="1"/>
  <c r="L28" i="1"/>
  <c r="H28" i="1"/>
  <c r="G29" i="1"/>
  <c r="I29" i="1"/>
  <c r="L29" i="1"/>
  <c r="H29" i="1"/>
  <c r="G30" i="1"/>
  <c r="I30" i="1"/>
  <c r="L30" i="1"/>
  <c r="H30" i="1"/>
  <c r="G31" i="1"/>
  <c r="I31" i="1"/>
  <c r="L31" i="1"/>
  <c r="H31" i="1"/>
  <c r="G32" i="1"/>
  <c r="I32" i="1"/>
  <c r="L32" i="1"/>
  <c r="H32" i="1"/>
  <c r="C34" i="1"/>
  <c r="G34" i="1"/>
  <c r="I34" i="1"/>
  <c r="L34" i="1"/>
  <c r="H34" i="1"/>
  <c r="G35" i="1"/>
  <c r="I35" i="1"/>
  <c r="L35" i="1"/>
  <c r="H35" i="1"/>
  <c r="G36" i="1"/>
  <c r="I36" i="1"/>
  <c r="L36" i="1"/>
  <c r="H36" i="1"/>
  <c r="G37" i="1"/>
  <c r="I37" i="1"/>
  <c r="L37" i="1"/>
  <c r="H37" i="1"/>
  <c r="H14" i="1"/>
  <c r="I12" i="1"/>
  <c r="L12" i="1"/>
  <c r="I9" i="1"/>
  <c r="L9" i="1"/>
  <c r="L43" i="1"/>
</calcChain>
</file>

<file path=xl/sharedStrings.xml><?xml version="1.0" encoding="utf-8"?>
<sst xmlns="http://schemas.openxmlformats.org/spreadsheetml/2006/main" count="100" uniqueCount="77">
  <si>
    <t>POTABLE WATER PLANT AND DISTRIBUTION CAPITAL EXPANSION FEES</t>
  </si>
  <si>
    <t>28-255</t>
  </si>
  <si>
    <t>28-256</t>
  </si>
  <si>
    <t>(CITY ORDINANCE)</t>
  </si>
  <si>
    <t xml:space="preserve"> </t>
  </si>
  <si>
    <r>
      <t>#ERCs</t>
    </r>
    <r>
      <rPr>
        <vertAlign val="superscript"/>
        <sz val="10"/>
        <rFont val="Arial"/>
        <family val="2"/>
      </rPr>
      <t>1</t>
    </r>
  </si>
  <si>
    <r>
      <t>Type of Use</t>
    </r>
    <r>
      <rPr>
        <vertAlign val="superscript"/>
        <sz val="10"/>
        <rFont val="Arial"/>
        <family val="2"/>
      </rPr>
      <t>1</t>
    </r>
  </si>
  <si>
    <r>
      <t>ERC/Unit</t>
    </r>
    <r>
      <rPr>
        <vertAlign val="superscript"/>
        <sz val="10"/>
        <rFont val="Arial"/>
        <family val="2"/>
      </rPr>
      <t>1</t>
    </r>
  </si>
  <si>
    <t>Equivalent Residential Connection</t>
  </si>
  <si>
    <t>Single Family House, Duplex, Triplex</t>
  </si>
  <si>
    <t>Condominium, Apartment</t>
  </si>
  <si>
    <t>Mobile Home</t>
  </si>
  <si>
    <t>Gas Station (fueling only)</t>
  </si>
  <si>
    <t>Laundry (coin operated machines)</t>
  </si>
  <si>
    <t>Merchandising</t>
  </si>
  <si>
    <t>Warehouse (homogeneous, bulk storage use)</t>
  </si>
  <si>
    <t>Self Service Storage</t>
  </si>
  <si>
    <t>Restaurant</t>
  </si>
  <si>
    <t>Fast Food Service</t>
  </si>
  <si>
    <t>Bar, Coctail Lounge</t>
  </si>
  <si>
    <t>Office</t>
  </si>
  <si>
    <t>Day Child Care</t>
  </si>
  <si>
    <t>Place of Worship</t>
  </si>
  <si>
    <t>School</t>
  </si>
  <si>
    <t>Hotel (with restaurant and/or meeting rooms)</t>
  </si>
  <si>
    <t>Hotel (without restaurant and meeting rooms)</t>
  </si>
  <si>
    <t>Movie Theater</t>
  </si>
  <si>
    <t>Unit of</t>
  </si>
  <si>
    <t>Measure</t>
  </si>
  <si>
    <t>---</t>
  </si>
  <si>
    <t>ea.</t>
  </si>
  <si>
    <t>lot</t>
  </si>
  <si>
    <t>1000 sf</t>
  </si>
  <si>
    <t>fuel pump</t>
  </si>
  <si>
    <t>rental rm.</t>
  </si>
  <si>
    <t>seat</t>
  </si>
  <si>
    <t>Laundry and/or Dry Cleaning (staff op. machs.)</t>
  </si>
  <si>
    <t>Indicator</t>
  </si>
  <si>
    <t>Existing</t>
  </si>
  <si>
    <t xml:space="preserve">New </t>
  </si>
  <si>
    <t>Net New</t>
  </si>
  <si>
    <t>CEF</t>
  </si>
  <si>
    <t>Water</t>
  </si>
  <si>
    <t>Wastewtr.</t>
  </si>
  <si>
    <t>Total</t>
  </si>
  <si>
    <t>CEF Sub</t>
  </si>
  <si>
    <t>WASTEWATER PLANT AND COLLECTION SYSTEM CAPITAL EXPANSION FEES (CEF)</t>
  </si>
  <si>
    <t>Total CEF</t>
  </si>
  <si>
    <t xml:space="preserve"> # of Units</t>
  </si>
  <si>
    <t>boat slip</t>
  </si>
  <si>
    <t>Grocery Store (Based on full usage breakdown)</t>
  </si>
  <si>
    <t>Marina</t>
  </si>
  <si>
    <t>Vehicular Repair (includes boat repairs)</t>
  </si>
  <si>
    <t>Barber Shop/Salon (dry chairs)</t>
  </si>
  <si>
    <t>chair</t>
  </si>
  <si>
    <t>Barber Shop/Salon (wet chairs)</t>
  </si>
  <si>
    <t>Warehouse (mixed use)</t>
  </si>
  <si>
    <t>New</t>
  </si>
  <si>
    <t># of Units</t>
  </si>
  <si>
    <t>Car Wash (automatic)</t>
  </si>
  <si>
    <t>Hospitals and Nursing Homes</t>
  </si>
  <si>
    <t>bed space</t>
  </si>
  <si>
    <t>Doctor's Office / Clinic</t>
  </si>
  <si>
    <t>Health Spa</t>
  </si>
  <si>
    <t>sf</t>
  </si>
  <si>
    <t>physician</t>
  </si>
  <si>
    <t>Note:  Only Green cells are unlocked and can be edited</t>
  </si>
  <si>
    <t>Dance Halls</t>
  </si>
  <si>
    <t>person</t>
  </si>
  <si>
    <t>student</t>
  </si>
  <si>
    <t xml:space="preserve">ADDRESS: </t>
  </si>
  <si>
    <t xml:space="preserve">PROJECT NAME: </t>
  </si>
  <si>
    <t xml:space="preserve">PERMIT: </t>
  </si>
  <si>
    <t xml:space="preserve">Reviewer Notes: </t>
  </si>
  <si>
    <t>Airports, bus terminals, train stations, port &amp; dock facilities: (a) per passenger, (b) add per employee per 8 hour shift</t>
  </si>
  <si>
    <t>passenger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</si>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</sst>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7" formatCode="0.000"/>
  </numFmts>
  <fonts count="7" x14ac:knownFonts="1">
    <font>
      <sz val="10"/>
      <name val="Arial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165" fontId="0" fillId="0" borderId="7" xfId="0" applyNumberFormat="1" applyBorder="1"/>
    <xf numFmtId="0" fontId="2" fillId="0" borderId="0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4" fillId="0" borderId="8" xfId="0" applyFont="1" applyBorder="1"/>
    <xf numFmtId="165" fontId="0" fillId="2" borderId="9" xfId="0" applyNumberFormat="1" applyFill="1" applyBorder="1"/>
    <xf numFmtId="0" fontId="0" fillId="0" borderId="10" xfId="0" applyBorder="1" applyAlignment="1">
      <alignment horizontal="center"/>
    </xf>
    <xf numFmtId="0" fontId="5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0" xfId="0" applyBorder="1" applyProtection="1"/>
    <xf numFmtId="2" fontId="0" fillId="0" borderId="10" xfId="0" applyNumberFormat="1" applyBorder="1" applyProtection="1"/>
    <xf numFmtId="0" fontId="3" fillId="0" borderId="10" xfId="0" applyFont="1" applyBorder="1" applyProtection="1"/>
    <xf numFmtId="167" fontId="0" fillId="0" borderId="10" xfId="0" applyNumberFormat="1" applyBorder="1" applyProtection="1"/>
    <xf numFmtId="0" fontId="0" fillId="0" borderId="11" xfId="0" applyBorder="1" applyProtection="1"/>
    <xf numFmtId="0" fontId="0" fillId="0" borderId="10" xfId="0" quotePrefix="1" applyBorder="1" applyProtection="1"/>
    <xf numFmtId="0" fontId="3" fillId="0" borderId="11" xfId="0" applyFont="1" applyBorder="1" applyProtection="1"/>
    <xf numFmtId="165" fontId="0" fillId="0" borderId="10" xfId="0" applyNumberFormat="1" applyBorder="1" applyProtection="1"/>
    <xf numFmtId="1" fontId="0" fillId="0" borderId="10" xfId="0" applyNumberFormat="1" applyBorder="1" applyProtection="1"/>
    <xf numFmtId="0" fontId="0" fillId="0" borderId="0" xfId="0" applyProtection="1">
      <protection locked="0"/>
    </xf>
    <xf numFmtId="0" fontId="2" fillId="3" borderId="10" xfId="0" applyFont="1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6" fillId="3" borderId="0" xfId="0" applyFont="1" applyFill="1" applyBorder="1" applyProtection="1">
      <protection locked="0"/>
    </xf>
    <xf numFmtId="0" fontId="3" fillId="0" borderId="0" xfId="0" applyFont="1"/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3" fillId="4" borderId="12" xfId="0" applyFon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10" xfId="0" applyBorder="1"/>
    <xf numFmtId="0" fontId="3" fillId="0" borderId="10" xfId="0" applyFont="1" applyBorder="1"/>
    <xf numFmtId="0" fontId="0" fillId="0" borderId="15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workbookViewId="0">
      <selection activeCell="D13" sqref="D13"/>
    </sheetView>
  </sheetViews>
  <sheetFormatPr defaultRowHeight="12.75" x14ac:dyDescent="0.2"/>
  <cols>
    <col min="1" max="1" width="40.140625" customWidth="1"/>
    <col min="4" max="5" width="9.85546875" customWidth="1"/>
    <col min="12" max="12" width="9.42578125" customWidth="1"/>
  </cols>
  <sheetData>
    <row r="1" spans="1:14" x14ac:dyDescent="0.2">
      <c r="A1" s="18" t="s">
        <v>1</v>
      </c>
      <c r="B1" s="18" t="s">
        <v>46</v>
      </c>
    </row>
    <row r="2" spans="1:14" x14ac:dyDescent="0.2">
      <c r="A2" s="18" t="s">
        <v>2</v>
      </c>
      <c r="B2" s="18" t="s">
        <v>0</v>
      </c>
    </row>
    <row r="3" spans="1:14" x14ac:dyDescent="0.2">
      <c r="B3" s="18" t="s">
        <v>3</v>
      </c>
    </row>
    <row r="5" spans="1:14" s="32" customFormat="1" ht="13.5" thickBot="1" x14ac:dyDescent="0.25">
      <c r="A5" s="38" t="s">
        <v>70</v>
      </c>
      <c r="B5" s="38" t="s">
        <v>71</v>
      </c>
      <c r="C5" s="38"/>
      <c r="D5" s="38"/>
      <c r="E5" s="38"/>
      <c r="F5" s="38"/>
      <c r="G5" s="39"/>
      <c r="H5" s="39"/>
      <c r="I5" s="39"/>
      <c r="J5" s="38" t="s">
        <v>72</v>
      </c>
      <c r="K5" s="38"/>
      <c r="L5" s="38"/>
    </row>
    <row r="6" spans="1:14" x14ac:dyDescent="0.2">
      <c r="A6" s="2"/>
      <c r="B6" s="3" t="s">
        <v>27</v>
      </c>
      <c r="C6" s="3"/>
      <c r="D6" s="12" t="s">
        <v>57</v>
      </c>
      <c r="E6" s="12" t="s">
        <v>38</v>
      </c>
      <c r="F6" s="3"/>
      <c r="G6" s="3" t="s">
        <v>39</v>
      </c>
      <c r="H6" s="13" t="s">
        <v>38</v>
      </c>
      <c r="I6" s="3" t="s">
        <v>40</v>
      </c>
      <c r="J6" s="3" t="s">
        <v>41</v>
      </c>
      <c r="K6" s="3" t="s">
        <v>41</v>
      </c>
      <c r="L6" s="4" t="s">
        <v>45</v>
      </c>
    </row>
    <row r="7" spans="1:14" ht="14.25" x14ac:dyDescent="0.2">
      <c r="A7" s="7" t="s">
        <v>6</v>
      </c>
      <c r="B7" s="8" t="s">
        <v>28</v>
      </c>
      <c r="C7" s="8" t="s">
        <v>7</v>
      </c>
      <c r="D7" s="11" t="s">
        <v>48</v>
      </c>
      <c r="E7" s="11" t="s">
        <v>58</v>
      </c>
      <c r="F7" s="8" t="s">
        <v>37</v>
      </c>
      <c r="G7" s="8" t="s">
        <v>5</v>
      </c>
      <c r="H7" s="14" t="s">
        <v>5</v>
      </c>
      <c r="I7" s="8" t="s">
        <v>5</v>
      </c>
      <c r="J7" s="8" t="s">
        <v>42</v>
      </c>
      <c r="K7" s="8" t="s">
        <v>43</v>
      </c>
      <c r="L7" s="9" t="s">
        <v>44</v>
      </c>
    </row>
    <row r="8" spans="1:14" x14ac:dyDescent="0.2">
      <c r="A8" s="27" t="s">
        <v>8</v>
      </c>
      <c r="B8" s="28" t="s">
        <v>29</v>
      </c>
      <c r="C8" s="23">
        <v>1</v>
      </c>
      <c r="D8" s="33"/>
      <c r="E8" s="34"/>
      <c r="F8" s="17" t="str">
        <f>IF(D8&gt;0,"♦",IF(E8&gt;0,"♦",""))</f>
        <v/>
      </c>
      <c r="G8" s="23">
        <f t="shared" ref="G8:G37" si="0">D8*C8</f>
        <v>0</v>
      </c>
      <c r="H8" s="25">
        <f>E8*C8</f>
        <v>0</v>
      </c>
      <c r="I8" s="23">
        <f>G8-H8</f>
        <v>0</v>
      </c>
      <c r="J8" s="30">
        <v>1386</v>
      </c>
      <c r="K8" s="30">
        <v>651</v>
      </c>
      <c r="L8" s="10">
        <f>+I8*(K8+J8)</f>
        <v>0</v>
      </c>
    </row>
    <row r="9" spans="1:14" x14ac:dyDescent="0.2">
      <c r="A9" s="27" t="s">
        <v>9</v>
      </c>
      <c r="B9" s="23" t="s">
        <v>30</v>
      </c>
      <c r="C9" s="23">
        <v>1</v>
      </c>
      <c r="D9" s="33"/>
      <c r="E9" s="34"/>
      <c r="F9" s="17" t="str">
        <f t="shared" ref="F9:F37" si="1">IF(D9&gt;0,"♦",IF(E9&gt;0,"♦",""))</f>
        <v/>
      </c>
      <c r="G9" s="23">
        <f t="shared" si="0"/>
        <v>0</v>
      </c>
      <c r="H9" s="25">
        <f>E9*C9</f>
        <v>0</v>
      </c>
      <c r="I9" s="23">
        <f>G9-H9</f>
        <v>0</v>
      </c>
      <c r="J9" s="30">
        <v>1386</v>
      </c>
      <c r="K9" s="30">
        <v>651</v>
      </c>
      <c r="L9" s="10">
        <f>+I9*(K9+J9)</f>
        <v>0</v>
      </c>
    </row>
    <row r="10" spans="1:14" x14ac:dyDescent="0.2">
      <c r="A10" s="27" t="s">
        <v>10</v>
      </c>
      <c r="B10" s="23" t="s">
        <v>30</v>
      </c>
      <c r="C10" s="23">
        <v>0.80500000000000005</v>
      </c>
      <c r="D10" s="33"/>
      <c r="E10" s="34"/>
      <c r="F10" s="17" t="str">
        <f t="shared" si="1"/>
        <v/>
      </c>
      <c r="G10" s="31">
        <f t="shared" si="0"/>
        <v>0</v>
      </c>
      <c r="H10" s="25">
        <f t="shared" ref="H10:H37" si="2">E10*C10</f>
        <v>0</v>
      </c>
      <c r="I10" s="31">
        <f t="shared" ref="I10:I37" si="3">G10-H10</f>
        <v>0</v>
      </c>
      <c r="J10" s="30">
        <v>1386</v>
      </c>
      <c r="K10" s="30">
        <v>651</v>
      </c>
      <c r="L10" s="10">
        <f t="shared" ref="L10:L37" si="4">+I10*(K10+J10)</f>
        <v>0</v>
      </c>
      <c r="N10" s="19"/>
    </row>
    <row r="11" spans="1:14" x14ac:dyDescent="0.2">
      <c r="A11" s="27" t="s">
        <v>11</v>
      </c>
      <c r="B11" s="23" t="s">
        <v>31</v>
      </c>
      <c r="C11" s="23">
        <v>0.55900000000000005</v>
      </c>
      <c r="D11" s="33"/>
      <c r="E11" s="34"/>
      <c r="F11" s="17" t="str">
        <f t="shared" si="1"/>
        <v/>
      </c>
      <c r="G11" s="23">
        <f t="shared" si="0"/>
        <v>0</v>
      </c>
      <c r="H11" s="25">
        <f t="shared" si="2"/>
        <v>0</v>
      </c>
      <c r="I11" s="23">
        <f t="shared" si="3"/>
        <v>0</v>
      </c>
      <c r="J11" s="30">
        <v>1386</v>
      </c>
      <c r="K11" s="30">
        <v>651</v>
      </c>
      <c r="L11" s="10">
        <f t="shared" si="4"/>
        <v>0</v>
      </c>
    </row>
    <row r="12" spans="1:14" x14ac:dyDescent="0.2">
      <c r="A12" s="27" t="s">
        <v>52</v>
      </c>
      <c r="B12" s="23" t="s">
        <v>32</v>
      </c>
      <c r="C12" s="23">
        <v>0.47299999999999998</v>
      </c>
      <c r="D12" s="33"/>
      <c r="E12" s="34"/>
      <c r="F12" s="17" t="str">
        <f t="shared" si="1"/>
        <v/>
      </c>
      <c r="G12" s="23">
        <f t="shared" si="0"/>
        <v>0</v>
      </c>
      <c r="H12" s="25">
        <f t="shared" si="2"/>
        <v>0</v>
      </c>
      <c r="I12" s="23">
        <f t="shared" si="3"/>
        <v>0</v>
      </c>
      <c r="J12" s="30">
        <v>1386</v>
      </c>
      <c r="K12" s="30">
        <v>651</v>
      </c>
      <c r="L12" s="10">
        <f t="shared" si="4"/>
        <v>0</v>
      </c>
    </row>
    <row r="13" spans="1:14" x14ac:dyDescent="0.2">
      <c r="A13" s="27" t="s">
        <v>12</v>
      </c>
      <c r="B13" s="23" t="s">
        <v>33</v>
      </c>
      <c r="C13" s="23">
        <v>0.55000000000000004</v>
      </c>
      <c r="D13" s="33"/>
      <c r="E13" s="34"/>
      <c r="F13" s="17" t="str">
        <f t="shared" si="1"/>
        <v/>
      </c>
      <c r="G13" s="23">
        <f t="shared" si="0"/>
        <v>0</v>
      </c>
      <c r="H13" s="25">
        <f t="shared" si="2"/>
        <v>0</v>
      </c>
      <c r="I13" s="23">
        <f t="shared" si="3"/>
        <v>0</v>
      </c>
      <c r="J13" s="30">
        <v>1386</v>
      </c>
      <c r="K13" s="30">
        <v>651</v>
      </c>
      <c r="L13" s="10">
        <f t="shared" si="4"/>
        <v>0</v>
      </c>
    </row>
    <row r="14" spans="1:14" x14ac:dyDescent="0.2">
      <c r="A14" s="27" t="s">
        <v>59</v>
      </c>
      <c r="B14" s="23" t="s">
        <v>30</v>
      </c>
      <c r="C14" s="24">
        <f>3500/300</f>
        <v>11.666666666666666</v>
      </c>
      <c r="D14" s="33"/>
      <c r="E14" s="34"/>
      <c r="F14" s="17" t="str">
        <f t="shared" si="1"/>
        <v/>
      </c>
      <c r="G14" s="23">
        <f t="shared" si="0"/>
        <v>0</v>
      </c>
      <c r="H14" s="25">
        <f t="shared" si="2"/>
        <v>0</v>
      </c>
      <c r="I14" s="23">
        <f t="shared" si="3"/>
        <v>0</v>
      </c>
      <c r="J14" s="30">
        <v>1386</v>
      </c>
      <c r="K14" s="30">
        <v>651</v>
      </c>
      <c r="L14" s="10">
        <f>+I14*(K14+J14)</f>
        <v>0</v>
      </c>
    </row>
    <row r="15" spans="1:14" x14ac:dyDescent="0.2">
      <c r="A15" s="29" t="s">
        <v>50</v>
      </c>
      <c r="B15" s="25" t="s">
        <v>32</v>
      </c>
      <c r="C15" s="25">
        <v>0.43099999999999999</v>
      </c>
      <c r="D15" s="33"/>
      <c r="E15" s="34"/>
      <c r="F15" s="17" t="str">
        <f t="shared" si="1"/>
        <v/>
      </c>
      <c r="G15" s="23">
        <f t="shared" si="0"/>
        <v>0</v>
      </c>
      <c r="H15" s="25">
        <f t="shared" si="2"/>
        <v>0</v>
      </c>
      <c r="I15" s="23">
        <f t="shared" si="3"/>
        <v>0</v>
      </c>
      <c r="J15" s="30">
        <v>1386</v>
      </c>
      <c r="K15" s="30">
        <v>651</v>
      </c>
      <c r="L15" s="10">
        <f t="shared" si="4"/>
        <v>0</v>
      </c>
    </row>
    <row r="16" spans="1:14" x14ac:dyDescent="0.2">
      <c r="A16" s="27" t="s">
        <v>36</v>
      </c>
      <c r="B16" s="23" t="s">
        <v>32</v>
      </c>
      <c r="C16" s="23">
        <v>2.7730000000000001</v>
      </c>
      <c r="D16" s="33"/>
      <c r="E16" s="34"/>
      <c r="F16" s="17" t="str">
        <f t="shared" si="1"/>
        <v/>
      </c>
      <c r="G16" s="23">
        <f t="shared" si="0"/>
        <v>0</v>
      </c>
      <c r="H16" s="25">
        <f t="shared" si="2"/>
        <v>0</v>
      </c>
      <c r="I16" s="23">
        <f t="shared" si="3"/>
        <v>0</v>
      </c>
      <c r="J16" s="30">
        <v>1386</v>
      </c>
      <c r="K16" s="30">
        <v>651</v>
      </c>
      <c r="L16" s="10">
        <f t="shared" si="4"/>
        <v>0</v>
      </c>
    </row>
    <row r="17" spans="1:12" x14ac:dyDescent="0.2">
      <c r="A17" s="27" t="s">
        <v>13</v>
      </c>
      <c r="B17" s="23" t="s">
        <v>32</v>
      </c>
      <c r="C17" s="23">
        <v>8.6590000000000007</v>
      </c>
      <c r="D17" s="33"/>
      <c r="E17" s="34"/>
      <c r="F17" s="17" t="str">
        <f t="shared" si="1"/>
        <v/>
      </c>
      <c r="G17" s="23">
        <f t="shared" si="0"/>
        <v>0</v>
      </c>
      <c r="H17" s="25">
        <f t="shared" si="2"/>
        <v>0</v>
      </c>
      <c r="I17" s="23">
        <f t="shared" si="3"/>
        <v>0</v>
      </c>
      <c r="J17" s="30">
        <v>1386</v>
      </c>
      <c r="K17" s="30">
        <v>651</v>
      </c>
      <c r="L17" s="10">
        <f t="shared" si="4"/>
        <v>0</v>
      </c>
    </row>
    <row r="18" spans="1:12" x14ac:dyDescent="0.2">
      <c r="A18" s="27" t="s">
        <v>53</v>
      </c>
      <c r="B18" s="23" t="s">
        <v>54</v>
      </c>
      <c r="C18" s="23">
        <v>0.33300000000000002</v>
      </c>
      <c r="D18" s="33"/>
      <c r="E18" s="34"/>
      <c r="F18" s="17" t="str">
        <f t="shared" si="1"/>
        <v/>
      </c>
      <c r="G18" s="23">
        <f t="shared" si="0"/>
        <v>0</v>
      </c>
      <c r="H18" s="25">
        <f t="shared" si="2"/>
        <v>0</v>
      </c>
      <c r="I18" s="23">
        <f t="shared" si="3"/>
        <v>0</v>
      </c>
      <c r="J18" s="30">
        <v>1386</v>
      </c>
      <c r="K18" s="30">
        <v>651</v>
      </c>
      <c r="L18" s="10">
        <f>+I18*(K18+J18)</f>
        <v>0</v>
      </c>
    </row>
    <row r="19" spans="1:12" x14ac:dyDescent="0.2">
      <c r="A19" s="27" t="s">
        <v>55</v>
      </c>
      <c r="B19" s="23" t="s">
        <v>54</v>
      </c>
      <c r="C19" s="23">
        <v>0.66600000000000004</v>
      </c>
      <c r="D19" s="33"/>
      <c r="E19" s="34"/>
      <c r="F19" s="17" t="str">
        <f t="shared" si="1"/>
        <v/>
      </c>
      <c r="G19" s="23">
        <f t="shared" si="0"/>
        <v>0</v>
      </c>
      <c r="H19" s="25">
        <f t="shared" si="2"/>
        <v>0</v>
      </c>
      <c r="I19" s="23">
        <f t="shared" si="3"/>
        <v>0</v>
      </c>
      <c r="J19" s="30">
        <v>1386</v>
      </c>
      <c r="K19" s="30">
        <v>651</v>
      </c>
      <c r="L19" s="10">
        <f>+I19*(K19+J19)</f>
        <v>0</v>
      </c>
    </row>
    <row r="20" spans="1:12" x14ac:dyDescent="0.2">
      <c r="A20" s="27" t="s">
        <v>63</v>
      </c>
      <c r="B20" s="23" t="s">
        <v>64</v>
      </c>
      <c r="C20" s="26">
        <f>0.35/300</f>
        <v>1.1666666666666665E-3</v>
      </c>
      <c r="D20" s="33"/>
      <c r="E20" s="34"/>
      <c r="F20" s="17" t="str">
        <f t="shared" si="1"/>
        <v/>
      </c>
      <c r="G20" s="23">
        <f t="shared" si="0"/>
        <v>0</v>
      </c>
      <c r="H20" s="25">
        <f t="shared" si="2"/>
        <v>0</v>
      </c>
      <c r="I20" s="23">
        <f t="shared" si="3"/>
        <v>0</v>
      </c>
      <c r="J20" s="30">
        <v>1386</v>
      </c>
      <c r="K20" s="30">
        <v>651</v>
      </c>
      <c r="L20" s="10">
        <f>+I20*(K20+J20)</f>
        <v>0</v>
      </c>
    </row>
    <row r="21" spans="1:12" x14ac:dyDescent="0.2">
      <c r="A21" s="29" t="s">
        <v>51</v>
      </c>
      <c r="B21" s="25" t="s">
        <v>49</v>
      </c>
      <c r="C21" s="25">
        <v>0.13300000000000001</v>
      </c>
      <c r="D21" s="33"/>
      <c r="E21" s="34"/>
      <c r="F21" s="17" t="str">
        <f t="shared" si="1"/>
        <v/>
      </c>
      <c r="G21" s="23">
        <f>D21*C21</f>
        <v>0</v>
      </c>
      <c r="H21" s="25">
        <f>E21*C21</f>
        <v>0</v>
      </c>
      <c r="I21" s="23">
        <f t="shared" si="3"/>
        <v>0</v>
      </c>
      <c r="J21" s="30">
        <v>1386</v>
      </c>
      <c r="K21" s="30">
        <v>651</v>
      </c>
      <c r="L21" s="10">
        <f t="shared" si="4"/>
        <v>0</v>
      </c>
    </row>
    <row r="22" spans="1:12" x14ac:dyDescent="0.2">
      <c r="A22" s="27" t="s">
        <v>14</v>
      </c>
      <c r="B22" s="23" t="s">
        <v>32</v>
      </c>
      <c r="C22" s="23">
        <v>0.55000000000000004</v>
      </c>
      <c r="D22" s="33"/>
      <c r="E22" s="35"/>
      <c r="F22" s="17" t="str">
        <f t="shared" si="1"/>
        <v/>
      </c>
      <c r="G22" s="23">
        <f t="shared" si="0"/>
        <v>0</v>
      </c>
      <c r="H22" s="25">
        <f>E22*C22</f>
        <v>0</v>
      </c>
      <c r="I22" s="23">
        <f>G22-H22</f>
        <v>0</v>
      </c>
      <c r="J22" s="30">
        <v>1386</v>
      </c>
      <c r="K22" s="30">
        <v>651</v>
      </c>
      <c r="L22" s="10">
        <f t="shared" si="4"/>
        <v>0</v>
      </c>
    </row>
    <row r="23" spans="1:12" x14ac:dyDescent="0.2">
      <c r="A23" s="27" t="s">
        <v>56</v>
      </c>
      <c r="B23" s="23" t="s">
        <v>32</v>
      </c>
      <c r="C23" s="23">
        <v>0.36799999999999999</v>
      </c>
      <c r="D23" s="33"/>
      <c r="E23" s="34"/>
      <c r="F23" s="17" t="str">
        <f t="shared" si="1"/>
        <v/>
      </c>
      <c r="G23" s="23">
        <f t="shared" si="0"/>
        <v>0</v>
      </c>
      <c r="H23" s="25">
        <f t="shared" si="2"/>
        <v>0</v>
      </c>
      <c r="I23" s="23">
        <f t="shared" si="3"/>
        <v>0</v>
      </c>
      <c r="J23" s="30">
        <v>1386</v>
      </c>
      <c r="K23" s="30">
        <v>651</v>
      </c>
      <c r="L23" s="10">
        <f t="shared" si="4"/>
        <v>0</v>
      </c>
    </row>
    <row r="24" spans="1:12" x14ac:dyDescent="0.2">
      <c r="A24" s="27" t="s">
        <v>15</v>
      </c>
      <c r="B24" s="23" t="s">
        <v>32</v>
      </c>
      <c r="C24" s="23">
        <v>0.17699999999999999</v>
      </c>
      <c r="D24" s="33"/>
      <c r="E24" s="36"/>
      <c r="F24" s="17" t="str">
        <f t="shared" si="1"/>
        <v/>
      </c>
      <c r="G24" s="23">
        <f t="shared" si="0"/>
        <v>0</v>
      </c>
      <c r="H24" s="25">
        <f t="shared" si="2"/>
        <v>0</v>
      </c>
      <c r="I24" s="23">
        <f t="shared" si="3"/>
        <v>0</v>
      </c>
      <c r="J24" s="30">
        <v>1386</v>
      </c>
      <c r="K24" s="30">
        <v>651</v>
      </c>
      <c r="L24" s="10">
        <f t="shared" si="4"/>
        <v>0</v>
      </c>
    </row>
    <row r="25" spans="1:12" x14ac:dyDescent="0.2">
      <c r="A25" s="27" t="s">
        <v>16</v>
      </c>
      <c r="B25" s="23" t="s">
        <v>32</v>
      </c>
      <c r="C25" s="23">
        <v>6.8000000000000005E-2</v>
      </c>
      <c r="D25" s="33"/>
      <c r="E25" s="34"/>
      <c r="F25" s="17" t="str">
        <f t="shared" si="1"/>
        <v/>
      </c>
      <c r="G25" s="23">
        <f t="shared" si="0"/>
        <v>0</v>
      </c>
      <c r="H25" s="25">
        <f>E25*C25</f>
        <v>0</v>
      </c>
      <c r="I25" s="23">
        <f t="shared" si="3"/>
        <v>0</v>
      </c>
      <c r="J25" s="30">
        <v>1386</v>
      </c>
      <c r="K25" s="30">
        <v>651</v>
      </c>
      <c r="L25" s="10">
        <f t="shared" si="4"/>
        <v>0</v>
      </c>
    </row>
    <row r="26" spans="1:12" x14ac:dyDescent="0.2">
      <c r="A26" s="27" t="s">
        <v>17</v>
      </c>
      <c r="B26" s="23" t="s">
        <v>32</v>
      </c>
      <c r="C26" s="23">
        <v>2.4950000000000001</v>
      </c>
      <c r="D26" s="33"/>
      <c r="E26" s="34"/>
      <c r="F26" s="17" t="str">
        <f t="shared" si="1"/>
        <v/>
      </c>
      <c r="G26" s="23">
        <f>D26*C26</f>
        <v>0</v>
      </c>
      <c r="H26" s="25">
        <f>E26*C26</f>
        <v>0</v>
      </c>
      <c r="I26" s="23">
        <f>G26-H26</f>
        <v>0</v>
      </c>
      <c r="J26" s="30">
        <v>1386</v>
      </c>
      <c r="K26" s="30">
        <v>651</v>
      </c>
      <c r="L26" s="10">
        <f t="shared" si="4"/>
        <v>0</v>
      </c>
    </row>
    <row r="27" spans="1:12" x14ac:dyDescent="0.2">
      <c r="A27" s="27" t="s">
        <v>18</v>
      </c>
      <c r="B27" s="23" t="s">
        <v>32</v>
      </c>
      <c r="C27" s="23">
        <v>3.4550000000000001</v>
      </c>
      <c r="D27" s="33"/>
      <c r="E27" s="34"/>
      <c r="F27" s="17" t="str">
        <f t="shared" si="1"/>
        <v/>
      </c>
      <c r="G27" s="23">
        <f t="shared" si="0"/>
        <v>0</v>
      </c>
      <c r="H27" s="25">
        <f t="shared" si="2"/>
        <v>0</v>
      </c>
      <c r="I27" s="23">
        <f t="shared" si="3"/>
        <v>0</v>
      </c>
      <c r="J27" s="30">
        <v>1386</v>
      </c>
      <c r="K27" s="30">
        <v>651</v>
      </c>
      <c r="L27" s="10">
        <f>+I27*(K27+J27)</f>
        <v>0</v>
      </c>
    </row>
    <row r="28" spans="1:12" x14ac:dyDescent="0.2">
      <c r="A28" s="27" t="s">
        <v>19</v>
      </c>
      <c r="B28" s="23" t="s">
        <v>32</v>
      </c>
      <c r="C28" s="23">
        <v>1.236</v>
      </c>
      <c r="D28" s="33"/>
      <c r="E28" s="34"/>
      <c r="F28" s="17" t="str">
        <f t="shared" si="1"/>
        <v/>
      </c>
      <c r="G28" s="23">
        <f t="shared" si="0"/>
        <v>0</v>
      </c>
      <c r="H28" s="25">
        <f t="shared" si="2"/>
        <v>0</v>
      </c>
      <c r="I28" s="23">
        <f t="shared" si="3"/>
        <v>0</v>
      </c>
      <c r="J28" s="30">
        <v>1386</v>
      </c>
      <c r="K28" s="30">
        <v>651</v>
      </c>
      <c r="L28" s="10">
        <f t="shared" si="4"/>
        <v>0</v>
      </c>
    </row>
    <row r="29" spans="1:12" x14ac:dyDescent="0.2">
      <c r="A29" s="27" t="s">
        <v>20</v>
      </c>
      <c r="B29" s="23" t="s">
        <v>32</v>
      </c>
      <c r="C29" s="23">
        <v>0.63600000000000001</v>
      </c>
      <c r="D29" s="33"/>
      <c r="E29" s="34"/>
      <c r="F29" s="17" t="str">
        <f t="shared" si="1"/>
        <v/>
      </c>
      <c r="G29" s="23">
        <f t="shared" si="0"/>
        <v>0</v>
      </c>
      <c r="H29" s="25">
        <f t="shared" si="2"/>
        <v>0</v>
      </c>
      <c r="I29" s="23">
        <f t="shared" si="3"/>
        <v>0</v>
      </c>
      <c r="J29" s="30">
        <v>1386</v>
      </c>
      <c r="K29" s="30">
        <v>651</v>
      </c>
      <c r="L29" s="10">
        <f t="shared" si="4"/>
        <v>0</v>
      </c>
    </row>
    <row r="30" spans="1:12" x14ac:dyDescent="0.2">
      <c r="A30" s="27" t="s">
        <v>21</v>
      </c>
      <c r="B30" s="23" t="s">
        <v>32</v>
      </c>
      <c r="C30" s="23">
        <v>0.63200000000000001</v>
      </c>
      <c r="D30" s="33"/>
      <c r="E30" s="34"/>
      <c r="F30" s="17" t="str">
        <f t="shared" si="1"/>
        <v/>
      </c>
      <c r="G30" s="23">
        <f t="shared" si="0"/>
        <v>0</v>
      </c>
      <c r="H30" s="25">
        <f t="shared" si="2"/>
        <v>0</v>
      </c>
      <c r="I30" s="23">
        <f t="shared" si="3"/>
        <v>0</v>
      </c>
      <c r="J30" s="30">
        <v>1386</v>
      </c>
      <c r="K30" s="30">
        <v>651</v>
      </c>
      <c r="L30" s="10">
        <f t="shared" si="4"/>
        <v>0</v>
      </c>
    </row>
    <row r="31" spans="1:12" x14ac:dyDescent="0.2">
      <c r="A31" s="27" t="s">
        <v>22</v>
      </c>
      <c r="B31" s="23" t="s">
        <v>32</v>
      </c>
      <c r="C31" s="23">
        <v>0.52300000000000002</v>
      </c>
      <c r="D31" s="33"/>
      <c r="E31" s="34"/>
      <c r="F31" s="17" t="str">
        <f t="shared" si="1"/>
        <v/>
      </c>
      <c r="G31" s="23">
        <f t="shared" si="0"/>
        <v>0</v>
      </c>
      <c r="H31" s="25">
        <f t="shared" si="2"/>
        <v>0</v>
      </c>
      <c r="I31" s="23">
        <f t="shared" si="3"/>
        <v>0</v>
      </c>
      <c r="J31" s="30">
        <v>1386</v>
      </c>
      <c r="K31" s="30">
        <v>651</v>
      </c>
      <c r="L31" s="10">
        <f t="shared" si="4"/>
        <v>0</v>
      </c>
    </row>
    <row r="32" spans="1:12" x14ac:dyDescent="0.2">
      <c r="A32" s="45" t="s">
        <v>62</v>
      </c>
      <c r="B32" s="23" t="s">
        <v>65</v>
      </c>
      <c r="C32" s="23">
        <v>0.83299999999999996</v>
      </c>
      <c r="D32" s="33"/>
      <c r="E32" s="34"/>
      <c r="F32" s="17" t="str">
        <f t="shared" si="1"/>
        <v/>
      </c>
      <c r="G32" s="23">
        <f t="shared" si="0"/>
        <v>0</v>
      </c>
      <c r="H32" s="25">
        <f t="shared" si="2"/>
        <v>0</v>
      </c>
      <c r="I32" s="23">
        <f t="shared" si="3"/>
        <v>0</v>
      </c>
      <c r="J32" s="30">
        <v>1386</v>
      </c>
      <c r="K32" s="30">
        <v>651</v>
      </c>
      <c r="L32" s="10">
        <f>+I32*(K32+J32)</f>
        <v>0</v>
      </c>
    </row>
    <row r="33" spans="1:12" x14ac:dyDescent="0.2">
      <c r="A33" s="46"/>
      <c r="B33" s="23" t="s">
        <v>32</v>
      </c>
      <c r="C33" s="23">
        <v>0.66700000000000004</v>
      </c>
      <c r="D33" s="33"/>
      <c r="E33" s="34"/>
      <c r="F33" s="17" t="str">
        <f t="shared" si="1"/>
        <v/>
      </c>
      <c r="G33" s="23">
        <f>D33*C33</f>
        <v>0</v>
      </c>
      <c r="H33" s="25">
        <f>E33*C33</f>
        <v>0</v>
      </c>
      <c r="I33" s="23">
        <f>G33-H33</f>
        <v>0</v>
      </c>
      <c r="J33" s="30">
        <v>1386</v>
      </c>
      <c r="K33" s="30">
        <v>651</v>
      </c>
      <c r="L33" s="10">
        <f>+I33*(K33+J33)</f>
        <v>0</v>
      </c>
    </row>
    <row r="34" spans="1:12" x14ac:dyDescent="0.2">
      <c r="A34" s="27" t="s">
        <v>60</v>
      </c>
      <c r="B34" s="23" t="s">
        <v>61</v>
      </c>
      <c r="C34" s="26">
        <f>210/300</f>
        <v>0.7</v>
      </c>
      <c r="D34" s="33"/>
      <c r="E34" s="34"/>
      <c r="F34" s="17" t="str">
        <f t="shared" si="1"/>
        <v/>
      </c>
      <c r="G34" s="23">
        <f>D34*C34</f>
        <v>0</v>
      </c>
      <c r="H34" s="25">
        <f t="shared" si="2"/>
        <v>0</v>
      </c>
      <c r="I34" s="23">
        <f t="shared" si="3"/>
        <v>0</v>
      </c>
      <c r="J34" s="30">
        <v>1386</v>
      </c>
      <c r="K34" s="30">
        <v>651</v>
      </c>
      <c r="L34" s="10">
        <f>+I34*(K34+J34)</f>
        <v>0</v>
      </c>
    </row>
    <row r="35" spans="1:12" x14ac:dyDescent="0.2">
      <c r="A35" s="27" t="s">
        <v>23</v>
      </c>
      <c r="B35" s="23" t="s">
        <v>69</v>
      </c>
      <c r="C35" s="23">
        <v>4.2000000000000003E-2</v>
      </c>
      <c r="D35" s="33"/>
      <c r="E35" s="34"/>
      <c r="F35" s="17" t="str">
        <f t="shared" si="1"/>
        <v/>
      </c>
      <c r="G35" s="23">
        <f t="shared" si="0"/>
        <v>0</v>
      </c>
      <c r="H35" s="25">
        <f>E35*C35</f>
        <v>0</v>
      </c>
      <c r="I35" s="23">
        <f>G35-H35</f>
        <v>0</v>
      </c>
      <c r="J35" s="30">
        <v>1386</v>
      </c>
      <c r="K35" s="30">
        <v>651</v>
      </c>
      <c r="L35" s="10">
        <f t="shared" si="4"/>
        <v>0</v>
      </c>
    </row>
    <row r="36" spans="1:12" x14ac:dyDescent="0.2">
      <c r="A36" s="27" t="s">
        <v>24</v>
      </c>
      <c r="B36" s="23" t="s">
        <v>34</v>
      </c>
      <c r="C36" s="23">
        <v>0.86799999999999999</v>
      </c>
      <c r="D36" s="33"/>
      <c r="E36" s="34"/>
      <c r="F36" s="17" t="str">
        <f t="shared" si="1"/>
        <v/>
      </c>
      <c r="G36" s="23">
        <f t="shared" si="0"/>
        <v>0</v>
      </c>
      <c r="H36" s="25">
        <f t="shared" si="2"/>
        <v>0</v>
      </c>
      <c r="I36" s="23">
        <f t="shared" si="3"/>
        <v>0</v>
      </c>
      <c r="J36" s="30">
        <v>1386</v>
      </c>
      <c r="K36" s="30">
        <v>651</v>
      </c>
      <c r="L36" s="10">
        <f t="shared" si="4"/>
        <v>0</v>
      </c>
    </row>
    <row r="37" spans="1:12" x14ac:dyDescent="0.2">
      <c r="A37" s="27" t="s">
        <v>25</v>
      </c>
      <c r="B37" s="23" t="s">
        <v>34</v>
      </c>
      <c r="C37" s="23">
        <v>0.255</v>
      </c>
      <c r="D37" s="33"/>
      <c r="E37" s="34"/>
      <c r="F37" s="17" t="str">
        <f t="shared" si="1"/>
        <v/>
      </c>
      <c r="G37" s="23">
        <f t="shared" si="0"/>
        <v>0</v>
      </c>
      <c r="H37" s="25">
        <f t="shared" si="2"/>
        <v>0</v>
      </c>
      <c r="I37" s="23">
        <f t="shared" si="3"/>
        <v>0</v>
      </c>
      <c r="J37" s="30">
        <v>1386</v>
      </c>
      <c r="K37" s="30">
        <v>651</v>
      </c>
      <c r="L37" s="10">
        <f t="shared" si="4"/>
        <v>0</v>
      </c>
    </row>
    <row r="38" spans="1:12" x14ac:dyDescent="0.2">
      <c r="A38" s="27" t="s">
        <v>26</v>
      </c>
      <c r="B38" s="23" t="s">
        <v>35</v>
      </c>
      <c r="C38" s="23">
        <v>8.9999999999999993E-3</v>
      </c>
      <c r="D38" s="33"/>
      <c r="E38" s="34"/>
      <c r="F38" s="17" t="str">
        <f>IF(D38&gt;0,"♦",IF(E38&gt;0,"♦",""))</f>
        <v/>
      </c>
      <c r="G38" s="23">
        <f>D38*C38</f>
        <v>0</v>
      </c>
      <c r="H38" s="25">
        <f>E38*C38</f>
        <v>0</v>
      </c>
      <c r="I38" s="23">
        <f>G38-H38</f>
        <v>0</v>
      </c>
      <c r="J38" s="30">
        <v>1386</v>
      </c>
      <c r="K38" s="30">
        <v>651</v>
      </c>
      <c r="L38" s="10">
        <f>+I38*(K38+J38)</f>
        <v>0</v>
      </c>
    </row>
    <row r="39" spans="1:12" x14ac:dyDescent="0.2">
      <c r="A39" s="27" t="s">
        <v>67</v>
      </c>
      <c r="B39" s="23" t="s">
        <v>68</v>
      </c>
      <c r="C39" s="23">
        <v>7.0000000000000001E-3</v>
      </c>
      <c r="D39" s="33"/>
      <c r="E39" s="34"/>
      <c r="F39" s="17" t="str">
        <f>IF(D39&gt;0,"♦",IF(E39&gt;0,"♦",""))</f>
        <v/>
      </c>
      <c r="G39" s="23">
        <f>D39*C39</f>
        <v>0</v>
      </c>
      <c r="H39" s="25">
        <f>E39*C39</f>
        <v>0</v>
      </c>
      <c r="I39" s="23">
        <f>G39-H39</f>
        <v>0</v>
      </c>
      <c r="J39" s="30">
        <v>1386</v>
      </c>
      <c r="K39" s="30">
        <v>651</v>
      </c>
      <c r="L39" s="10">
        <f>+I39*(K39+J39)</f>
        <v>0</v>
      </c>
    </row>
    <row r="40" spans="1:12" ht="20.100000000000001" customHeight="1" x14ac:dyDescent="0.2">
      <c r="A40" s="47" t="s">
        <v>74</v>
      </c>
      <c r="B40" s="44" t="s">
        <v>75</v>
      </c>
      <c r="C40" s="43">
        <v>1.7000000000000001E-2</v>
      </c>
      <c r="D40" s="33"/>
      <c r="E40" s="34"/>
      <c r="F40" s="17" t="str">
        <f>IF(D40&gt;0,"♦",IF(E40&gt;0,"♦",""))</f>
        <v/>
      </c>
      <c r="G40" s="23">
        <f>D40*C40</f>
        <v>0</v>
      </c>
      <c r="H40" s="25">
        <f>E40*C40</f>
        <v>0</v>
      </c>
      <c r="I40" s="23">
        <f>G40-H40</f>
        <v>0</v>
      </c>
      <c r="J40" s="30">
        <v>1386</v>
      </c>
      <c r="K40" s="30">
        <v>651</v>
      </c>
      <c r="L40" s="10">
        <f>+I40*(K40+J40)</f>
        <v>0</v>
      </c>
    </row>
    <row r="41" spans="1:12" ht="18.600000000000001" customHeight="1" x14ac:dyDescent="0.2">
      <c r="A41" s="48"/>
      <c r="B41" s="44" t="s">
        <v>76</v>
      </c>
      <c r="C41" s="44">
        <v>6.7000000000000004E-2</v>
      </c>
      <c r="D41" s="33"/>
      <c r="E41" s="34"/>
      <c r="F41" s="17" t="str">
        <f>IF(D41&gt;0,"♦",IF(E41&gt;0,"♦",""))</f>
        <v/>
      </c>
      <c r="G41" s="23">
        <f>D41*C41</f>
        <v>0</v>
      </c>
      <c r="H41" s="25">
        <f>E41*C41</f>
        <v>0</v>
      </c>
      <c r="I41" s="23">
        <f>G41-H41</f>
        <v>0</v>
      </c>
      <c r="J41" s="30">
        <v>1386</v>
      </c>
      <c r="K41" s="30">
        <v>651</v>
      </c>
      <c r="L41" s="10">
        <f>+I41*(K41+J41)</f>
        <v>0</v>
      </c>
    </row>
    <row r="42" spans="1:12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9"/>
    </row>
    <row r="43" spans="1:12" ht="13.5" thickBot="1" x14ac:dyDescent="0.25">
      <c r="A43" s="15" t="s">
        <v>47</v>
      </c>
      <c r="B43" s="5" t="s">
        <v>4</v>
      </c>
      <c r="C43" s="6" t="s">
        <v>4</v>
      </c>
      <c r="D43" s="6"/>
      <c r="E43" s="6"/>
      <c r="F43" s="6"/>
      <c r="G43" s="6"/>
      <c r="H43" s="6"/>
      <c r="I43" s="6"/>
      <c r="J43" s="6"/>
      <c r="K43" s="6"/>
      <c r="L43" s="16">
        <f>SUM(L8:L41)</f>
        <v>0</v>
      </c>
    </row>
    <row r="45" spans="1:12" x14ac:dyDescent="0.2">
      <c r="A45" s="37" t="s">
        <v>66</v>
      </c>
    </row>
    <row r="46" spans="1:12" x14ac:dyDescent="0.2">
      <c r="A46" s="40" t="s">
        <v>73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2"/>
    </row>
    <row r="47" spans="1:12" x14ac:dyDescent="0.2">
      <c r="A47" s="21"/>
      <c r="B47" s="22"/>
    </row>
    <row r="48" spans="1:12" x14ac:dyDescent="0.2">
      <c r="B48" s="20"/>
    </row>
    <row r="49" spans="1:7" x14ac:dyDescent="0.2">
      <c r="B49" s="20"/>
    </row>
    <row r="50" spans="1:7" x14ac:dyDescent="0.2">
      <c r="A50" s="21"/>
      <c r="B50" s="20"/>
    </row>
    <row r="51" spans="1:7" x14ac:dyDescent="0.2">
      <c r="B51" s="20"/>
      <c r="G51" s="8"/>
    </row>
    <row r="61" spans="1:7" x14ac:dyDescent="0.2">
      <c r="B61" s="1"/>
      <c r="G61" s="8"/>
    </row>
  </sheetData>
  <sheetProtection password="B098" sheet="1" selectLockedCells="1"/>
  <mergeCells count="2">
    <mergeCell ref="A32:A33"/>
    <mergeCell ref="A40:A41"/>
  </mergeCells>
  <phoneticPr fontId="0" type="noConversion"/>
  <pageMargins left="0.46" right="0.31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Fort Lauderdale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Johnson</dc:creator>
  <cp:lastModifiedBy>Barbara Camparscone</cp:lastModifiedBy>
  <cp:lastPrinted>2017-05-22T18:20:19Z</cp:lastPrinted>
  <dcterms:created xsi:type="dcterms:W3CDTF">2006-01-25T21:23:45Z</dcterms:created>
  <dcterms:modified xsi:type="dcterms:W3CDTF">2019-03-14T16:58:06Z</dcterms:modified>
</cp:coreProperties>
</file>